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sson\Downloads\"/>
    </mc:Choice>
  </mc:AlternateContent>
  <xr:revisionPtr revIDLastSave="0" documentId="13_ncr:1_{BA2AA32B-F283-4300-90B3-9276EAAE1539}" xr6:coauthVersionLast="47" xr6:coauthVersionMax="47" xr10:uidLastSave="{00000000-0000-0000-0000-000000000000}"/>
  <bookViews>
    <workbookView xWindow="-120" yWindow="-120" windowWidth="29040" windowHeight="15840" xr2:uid="{280A7A91-852B-4D49-9F9B-4A8C58CFA5E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F8" i="1"/>
  <c r="K18" i="1" s="1"/>
  <c r="J18" i="1" s="1"/>
  <c r="H8" i="1" l="1"/>
  <c r="G5" i="1" l="1"/>
  <c r="F5" i="1"/>
  <c r="H5" i="1" l="1"/>
</calcChain>
</file>

<file path=xl/sharedStrings.xml><?xml version="1.0" encoding="utf-8"?>
<sst xmlns="http://schemas.openxmlformats.org/spreadsheetml/2006/main" count="20" uniqueCount="20">
  <si>
    <t xml:space="preserve">Volume total </t>
  </si>
  <si>
    <t>Volume Redevance Spéciale</t>
  </si>
  <si>
    <t>Ordures ménagères</t>
  </si>
  <si>
    <t xml:space="preserve">Déduction de RS pour TEOM supérieure à </t>
  </si>
  <si>
    <t>€/l OM</t>
  </si>
  <si>
    <t>Freq coll</t>
  </si>
  <si>
    <t>Seuil TEOM</t>
  </si>
  <si>
    <t>TEOM PLAFOND</t>
  </si>
  <si>
    <t>TEOM/vol hebdo OM</t>
  </si>
  <si>
    <t>Volume bacs</t>
  </si>
  <si>
    <t>Nombre de bacs</t>
  </si>
  <si>
    <t>SEUIL RS</t>
  </si>
  <si>
    <t>COUT RS / L</t>
  </si>
  <si>
    <t>SIMULATEUR DE REDEVANCE SPECIALE</t>
  </si>
  <si>
    <t xml:space="preserve"> TEOM N-1</t>
  </si>
  <si>
    <t>Semaines d'activité</t>
  </si>
  <si>
    <t>Nombre de collecte par semaine (1 ou 2 selon marché en cours)</t>
  </si>
  <si>
    <t>Déduction RS</t>
  </si>
  <si>
    <t>Montant RS 2024 sans déduction</t>
  </si>
  <si>
    <t>Montant RS 2024 après déduction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</si>
</sst>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1A3260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3" borderId="7" xfId="0" applyFont="1" applyFill="1" applyBorder="1" applyAlignment="1">
      <alignment horizontal="center" vertical="center" wrapText="1" readingOrder="1"/>
    </xf>
    <xf numFmtId="3" fontId="4" fillId="4" borderId="7" xfId="0" applyNumberFormat="1" applyFont="1" applyFill="1" applyBorder="1" applyAlignment="1">
      <alignment horizontal="center" vertical="center" wrapText="1" readingOrder="1"/>
    </xf>
    <xf numFmtId="164" fontId="4" fillId="5" borderId="7" xfId="0" applyNumberFormat="1" applyFont="1" applyFill="1" applyBorder="1" applyAlignment="1">
      <alignment horizontal="center" vertical="center" wrapText="1" readingOrder="1"/>
    </xf>
    <xf numFmtId="3" fontId="4" fillId="6" borderId="8" xfId="0" applyNumberFormat="1" applyFont="1" applyFill="1" applyBorder="1" applyAlignment="1">
      <alignment horizontal="center" vertical="center" wrapText="1" readingOrder="1"/>
    </xf>
    <xf numFmtId="3" fontId="4" fillId="5" borderId="7" xfId="0" applyNumberFormat="1" applyFont="1" applyFill="1" applyBorder="1" applyAlignment="1">
      <alignment horizontal="center" vertical="center" wrapText="1" readingOrder="1"/>
    </xf>
    <xf numFmtId="3" fontId="4" fillId="4" borderId="10" xfId="0" applyNumberFormat="1" applyFont="1" applyFill="1" applyBorder="1" applyAlignment="1">
      <alignment horizontal="center" vertical="center" wrapText="1" readingOrder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3" borderId="6" xfId="0" applyFont="1" applyFill="1" applyBorder="1" applyAlignment="1">
      <alignment horizontal="center" vertical="center" wrapText="1" readingOrder="1"/>
    </xf>
    <xf numFmtId="3" fontId="4" fillId="5" borderId="10" xfId="0" applyNumberFormat="1" applyFont="1" applyFill="1" applyBorder="1" applyAlignment="1">
      <alignment horizontal="center" vertical="center" wrapText="1" readingOrder="1"/>
    </xf>
    <xf numFmtId="0" fontId="0" fillId="0" borderId="15" xfId="0" applyBorder="1"/>
    <xf numFmtId="0" fontId="3" fillId="3" borderId="15" xfId="0" applyFont="1" applyFill="1" applyBorder="1" applyAlignment="1">
      <alignment horizontal="center" vertical="center" wrapText="1" readingOrder="1"/>
    </xf>
    <xf numFmtId="44" fontId="4" fillId="4" borderId="7" xfId="2" applyFont="1" applyFill="1" applyBorder="1" applyAlignment="1">
      <alignment horizontal="center" vertical="center" wrapText="1" readingOrder="1"/>
    </xf>
    <xf numFmtId="0" fontId="6" fillId="6" borderId="0" xfId="0" applyFont="1" applyFill="1"/>
    <xf numFmtId="0" fontId="5" fillId="6" borderId="0" xfId="0" applyFont="1" applyFill="1" applyAlignment="1">
      <alignment wrapText="1"/>
    </xf>
    <xf numFmtId="43" fontId="6" fillId="6" borderId="0" xfId="1" applyFont="1" applyFill="1" applyBorder="1"/>
    <xf numFmtId="0" fontId="5" fillId="6" borderId="0" xfId="0" applyFont="1" applyFill="1"/>
    <xf numFmtId="3" fontId="7" fillId="6" borderId="0" xfId="0" applyNumberFormat="1" applyFont="1" applyFill="1" applyAlignment="1">
      <alignment horizontal="center" vertical="center" wrapText="1" readingOrder="1"/>
    </xf>
    <xf numFmtId="4" fontId="6" fillId="6" borderId="0" xfId="0" applyNumberFormat="1" applyFont="1" applyFill="1"/>
    <xf numFmtId="4" fontId="6" fillId="6" borderId="0" xfId="3" applyNumberFormat="1" applyFont="1" applyFill="1" applyBorder="1"/>
    <xf numFmtId="44" fontId="4" fillId="7" borderId="7" xfId="2" applyFont="1" applyFill="1" applyBorder="1" applyAlignment="1">
      <alignment horizontal="center" vertical="center" wrapText="1" readingOrder="1"/>
    </xf>
    <xf numFmtId="3" fontId="4" fillId="5" borderId="15" xfId="0" applyNumberFormat="1" applyFont="1" applyFill="1" applyBorder="1" applyAlignment="1">
      <alignment horizontal="center" vertical="center" wrapText="1" readingOrder="1"/>
    </xf>
    <xf numFmtId="0" fontId="4" fillId="5" borderId="15" xfId="0" applyFont="1" applyFill="1" applyBorder="1" applyAlignment="1">
      <alignment horizontal="center" vertical="center" wrapText="1" readingOrder="1"/>
    </xf>
    <xf numFmtId="0" fontId="4" fillId="5" borderId="16" xfId="0" applyFont="1" applyFill="1" applyBorder="1" applyAlignment="1">
      <alignment horizontal="center" vertical="center" wrapText="1" readingOrder="1"/>
    </xf>
    <xf numFmtId="3" fontId="2" fillId="2" borderId="1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 vertical="center" wrapText="1" readingOrder="1"/>
    </xf>
    <xf numFmtId="3" fontId="4" fillId="4" borderId="9" xfId="0" applyNumberFormat="1" applyFont="1" applyFill="1" applyBorder="1" applyAlignment="1">
      <alignment horizontal="center" vertical="center" wrapText="1" readingOrder="1"/>
    </xf>
    <xf numFmtId="3" fontId="4" fillId="5" borderId="7" xfId="0" applyNumberFormat="1" applyFont="1" applyFill="1" applyBorder="1" applyAlignment="1">
      <alignment horizontal="center" vertical="center" wrapText="1" readingOrder="1"/>
    </xf>
    <xf numFmtId="3" fontId="4" fillId="5" borderId="10" xfId="0" applyNumberFormat="1" applyFont="1" applyFill="1" applyBorder="1" applyAlignment="1">
      <alignment horizontal="center" vertical="center" wrapText="1" readingOrder="1"/>
    </xf>
    <xf numFmtId="3" fontId="4" fillId="4" borderId="7" xfId="0" applyNumberFormat="1" applyFont="1" applyFill="1" applyBorder="1" applyAlignment="1">
      <alignment horizontal="center" vertical="center" wrapText="1" readingOrder="1"/>
    </xf>
    <xf numFmtId="3" fontId="4" fillId="4" borderId="10" xfId="0" applyNumberFormat="1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44" fontId="4" fillId="4" borderId="7" xfId="2" applyFont="1" applyFill="1" applyBorder="1" applyAlignment="1">
      <alignment horizontal="center" vertical="center" wrapText="1" readingOrder="1"/>
    </xf>
    <xf numFmtId="44" fontId="4" fillId="4" borderId="10" xfId="2" applyFont="1" applyFill="1" applyBorder="1" applyAlignment="1">
      <alignment horizontal="center" vertical="center" wrapText="1" readingOrder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5199-68CD-48D7-A258-EA5E2A0544AC}">
  <dimension ref="A1:N20"/>
  <sheetViews>
    <sheetView showGridLines="0" tabSelected="1" zoomScaleNormal="100" workbookViewId="0">
      <selection activeCell="O5" sqref="O5"/>
    </sheetView>
  </sheetViews>
  <sheetFormatPr baseColWidth="10" defaultColWidth="12.85546875" defaultRowHeight="15" x14ac:dyDescent="0.25"/>
  <cols>
    <col min="1" max="1" width="15.42578125" customWidth="1"/>
    <col min="3" max="3" width="14.28515625" customWidth="1"/>
    <col min="5" max="5" width="15.140625" customWidth="1"/>
    <col min="10" max="10" width="11.42578125" customWidth="1"/>
    <col min="11" max="11" width="10.140625" customWidth="1"/>
  </cols>
  <sheetData>
    <row r="1" spans="1:14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6.5" thickBot="1" x14ac:dyDescent="0.3">
      <c r="A2" s="15"/>
      <c r="B2" s="16"/>
      <c r="C2" s="33" t="s">
        <v>13</v>
      </c>
      <c r="D2" s="34"/>
      <c r="E2" s="34"/>
      <c r="F2" s="34"/>
      <c r="G2" s="34"/>
      <c r="H2" s="34"/>
      <c r="I2" s="34"/>
      <c r="J2" s="34"/>
      <c r="K2" s="3"/>
    </row>
    <row r="3" spans="1:14" ht="15.75" thickBot="1" x14ac:dyDescent="0.3">
      <c r="A3" s="15"/>
      <c r="B3" s="6"/>
      <c r="C3" s="7"/>
      <c r="D3" s="7"/>
      <c r="E3" s="7"/>
      <c r="F3" s="7"/>
      <c r="G3" s="7"/>
      <c r="H3" s="7"/>
      <c r="I3" s="7"/>
      <c r="J3" s="7"/>
      <c r="K3" s="19"/>
    </row>
    <row r="4" spans="1:14" ht="36.75" thickBot="1" x14ac:dyDescent="0.3">
      <c r="B4" s="4"/>
      <c r="E4" s="8" t="s">
        <v>14</v>
      </c>
      <c r="F4" s="8" t="s">
        <v>18</v>
      </c>
      <c r="G4" s="8" t="s">
        <v>17</v>
      </c>
      <c r="H4" s="8" t="s">
        <v>19</v>
      </c>
      <c r="K4" s="5"/>
    </row>
    <row r="5" spans="1:14" ht="48.6" customHeight="1" thickBot="1" x14ac:dyDescent="0.3">
      <c r="B5" s="4"/>
      <c r="E5" s="10"/>
      <c r="F5" s="21">
        <f>IF(H8&lt;0,0,(H8*J8)*(K8/52))</f>
        <v>0</v>
      </c>
      <c r="G5" s="21">
        <f>IF(J18&gt;0,IFERROR(MIN(F5,E5-J18),""),0)</f>
        <v>0</v>
      </c>
      <c r="H5" s="29">
        <f>F5-G5</f>
        <v>0</v>
      </c>
      <c r="K5" s="5"/>
    </row>
    <row r="6" spans="1:14" ht="15.75" thickBot="1" x14ac:dyDescent="0.3">
      <c r="B6" s="6"/>
      <c r="C6" s="7"/>
      <c r="D6" s="7"/>
      <c r="E6" s="7"/>
      <c r="F6" s="7"/>
      <c r="G6" s="7"/>
      <c r="H6" s="7"/>
      <c r="I6" s="7"/>
      <c r="J6" s="7"/>
      <c r="K6" s="19"/>
    </row>
    <row r="7" spans="1:14" ht="52.9" customHeight="1" thickBot="1" x14ac:dyDescent="0.3">
      <c r="B7" s="17"/>
      <c r="C7" s="8" t="s">
        <v>9</v>
      </c>
      <c r="D7" s="8" t="s">
        <v>10</v>
      </c>
      <c r="E7" s="8" t="s">
        <v>16</v>
      </c>
      <c r="F7" s="8" t="s">
        <v>0</v>
      </c>
      <c r="G7" s="8" t="s">
        <v>11</v>
      </c>
      <c r="H7" s="8" t="s">
        <v>1</v>
      </c>
      <c r="I7" s="7"/>
      <c r="J7" s="8" t="s">
        <v>12</v>
      </c>
      <c r="K7" s="20" t="s">
        <v>15</v>
      </c>
      <c r="N7" s="11"/>
    </row>
    <row r="8" spans="1:14" ht="22.9" customHeight="1" thickBot="1" x14ac:dyDescent="0.3">
      <c r="B8" s="35" t="s">
        <v>2</v>
      </c>
      <c r="C8" s="9">
        <v>120</v>
      </c>
      <c r="D8" s="12"/>
      <c r="E8" s="37"/>
      <c r="F8" s="39">
        <f>SUMPRODUCT(C8:C11,D8:D11)*E8</f>
        <v>0</v>
      </c>
      <c r="G8" s="39">
        <v>660</v>
      </c>
      <c r="H8" s="39">
        <f>F8-G8</f>
        <v>-660</v>
      </c>
      <c r="I8" s="7"/>
      <c r="J8" s="43">
        <v>0.56000000000000005</v>
      </c>
      <c r="K8" s="30">
        <v>52</v>
      </c>
    </row>
    <row r="9" spans="1:14" ht="22.9" customHeight="1" thickBot="1" x14ac:dyDescent="0.3">
      <c r="B9" s="35"/>
      <c r="C9" s="9">
        <v>240</v>
      </c>
      <c r="D9" s="12"/>
      <c r="E9" s="37"/>
      <c r="F9" s="39"/>
      <c r="G9" s="39"/>
      <c r="H9" s="41"/>
      <c r="I9" s="7"/>
      <c r="J9" s="43"/>
      <c r="K9" s="31"/>
    </row>
    <row r="10" spans="1:14" ht="22.9" customHeight="1" thickBot="1" x14ac:dyDescent="0.3">
      <c r="B10" s="35"/>
      <c r="C10" s="9">
        <v>360</v>
      </c>
      <c r="D10" s="12"/>
      <c r="E10" s="37"/>
      <c r="F10" s="39"/>
      <c r="G10" s="39"/>
      <c r="H10" s="41"/>
      <c r="I10" s="7"/>
      <c r="J10" s="43"/>
      <c r="K10" s="31"/>
    </row>
    <row r="11" spans="1:14" ht="22.9" customHeight="1" thickBot="1" x14ac:dyDescent="0.3">
      <c r="B11" s="36"/>
      <c r="C11" s="13">
        <v>660</v>
      </c>
      <c r="D11" s="18"/>
      <c r="E11" s="38"/>
      <c r="F11" s="40"/>
      <c r="G11" s="40"/>
      <c r="H11" s="42"/>
      <c r="I11" s="14"/>
      <c r="J11" s="44"/>
      <c r="K11" s="32"/>
    </row>
    <row r="13" spans="1:14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4" ht="60" x14ac:dyDescent="0.25">
      <c r="C14" s="22"/>
      <c r="D14" s="23" t="s">
        <v>3</v>
      </c>
      <c r="E14" s="22"/>
      <c r="F14" s="24"/>
      <c r="G14" s="24"/>
      <c r="H14" s="24">
        <v>0.39</v>
      </c>
      <c r="I14" s="22" t="s">
        <v>4</v>
      </c>
      <c r="J14" s="22"/>
      <c r="K14" s="22" t="s">
        <v>5</v>
      </c>
      <c r="L14" s="22"/>
    </row>
    <row r="15" spans="1:14" x14ac:dyDescent="0.25">
      <c r="C15" s="22"/>
      <c r="D15" s="25" t="s">
        <v>6</v>
      </c>
      <c r="E15" s="22"/>
      <c r="F15" s="24"/>
      <c r="G15" s="24"/>
      <c r="H15" s="24">
        <v>1200</v>
      </c>
      <c r="I15" s="22"/>
      <c r="J15" s="22"/>
      <c r="K15" s="26">
        <f>E8</f>
        <v>0</v>
      </c>
      <c r="L15" s="22"/>
    </row>
    <row r="16" spans="1:14" x14ac:dyDescent="0.25">
      <c r="C16" s="22"/>
      <c r="D16" s="25"/>
      <c r="E16" s="22"/>
      <c r="F16" s="27"/>
      <c r="G16" s="27"/>
      <c r="H16" s="27"/>
      <c r="I16" s="22"/>
      <c r="J16" s="22"/>
      <c r="K16" s="22"/>
      <c r="L16" s="22"/>
    </row>
    <row r="17" spans="3:12" ht="45" x14ac:dyDescent="0.25">
      <c r="C17" s="22"/>
      <c r="D17" s="22"/>
      <c r="E17" s="22"/>
      <c r="F17" s="22"/>
      <c r="G17" s="22"/>
      <c r="H17" s="22"/>
      <c r="I17" s="22"/>
      <c r="J17" s="25" t="s">
        <v>7</v>
      </c>
      <c r="K17" s="23" t="s">
        <v>8</v>
      </c>
      <c r="L17" s="22"/>
    </row>
    <row r="18" spans="3:12" x14ac:dyDescent="0.25">
      <c r="C18" s="22"/>
      <c r="D18" s="22"/>
      <c r="E18" s="22"/>
      <c r="F18" s="22"/>
      <c r="G18" s="22"/>
      <c r="H18" s="22"/>
      <c r="I18" s="22"/>
      <c r="J18" s="28">
        <f>IF(AND(E5&gt;=$H$15,K18&gt;$H$14),MAX(0,H14*F8),0)</f>
        <v>0</v>
      </c>
      <c r="K18" s="22">
        <f>IFERROR(E5/F8,0)</f>
        <v>0</v>
      </c>
      <c r="L18" s="22"/>
    </row>
    <row r="19" spans="3:12" x14ac:dyDescent="0.25"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3:12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</row>
  </sheetData>
  <mergeCells count="8">
    <mergeCell ref="K8:K11"/>
    <mergeCell ref="C2:J2"/>
    <mergeCell ref="B8:B11"/>
    <mergeCell ref="E8:E11"/>
    <mergeCell ref="F8:F11"/>
    <mergeCell ref="G8:G11"/>
    <mergeCell ref="H8:H11"/>
    <mergeCell ref="J8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SALAGNAC</dc:creator>
  <cp:lastModifiedBy>Emilie MASSON</cp:lastModifiedBy>
  <dcterms:created xsi:type="dcterms:W3CDTF">2021-12-23T13:48:13Z</dcterms:created>
  <dcterms:modified xsi:type="dcterms:W3CDTF">2024-02-08T12:00:53Z</dcterms:modified>
</cp:coreProperties>
</file>